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\Documents\2 Arbonne\plu\"/>
    </mc:Choice>
  </mc:AlternateContent>
  <xr:revisionPtr revIDLastSave="0" documentId="8_{AEF29511-61EB-40F3-AFA4-4D403C5F11C9}" xr6:coauthVersionLast="32" xr6:coauthVersionMax="32" xr10:uidLastSave="{00000000-0000-0000-0000-000000000000}"/>
  <bookViews>
    <workbookView xWindow="0" yWindow="0" windowWidth="28800" windowHeight="12225" tabRatio="281" xr2:uid="{00000000-000D-0000-FFFF-FFFF00000000}"/>
  </bookViews>
  <sheets>
    <sheet name="Calculette VEELDF" sheetId="1" r:id="rId1"/>
  </sheets>
  <calcPr calcId="179017"/>
</workbook>
</file>

<file path=xl/calcChain.xml><?xml version="1.0" encoding="utf-8"?>
<calcChain xmlns="http://schemas.openxmlformats.org/spreadsheetml/2006/main">
  <c r="D15" i="1" l="1"/>
  <c r="I20" i="1" l="1"/>
  <c r="I21" i="1" s="1"/>
  <c r="H20" i="1"/>
  <c r="H21" i="1" s="1"/>
  <c r="E27" i="1"/>
  <c r="E26" i="1"/>
  <c r="E28" i="1" l="1"/>
  <c r="I22" i="1" s="1"/>
  <c r="H23" i="1"/>
  <c r="E20" i="1"/>
  <c r="E21" i="1"/>
  <c r="I23" i="1" l="1"/>
  <c r="E22" i="1" l="1"/>
  <c r="E23" i="1" s="1"/>
  <c r="E17" i="1" s="1"/>
  <c r="E16" i="1" s="1"/>
</calcChain>
</file>

<file path=xl/sharedStrings.xml><?xml version="1.0" encoding="utf-8"?>
<sst xmlns="http://schemas.openxmlformats.org/spreadsheetml/2006/main" count="29" uniqueCount="29">
  <si>
    <t>Prix m² bas</t>
  </si>
  <si>
    <t>Prix m² moyen</t>
  </si>
  <si>
    <t>Prix m² haut</t>
  </si>
  <si>
    <t>Maison (fiabilité forte)</t>
  </si>
  <si>
    <t>Sur 3 mois</t>
  </si>
  <si>
    <t>Sur 6 mois</t>
  </si>
  <si>
    <t>Sur 12 mois</t>
  </si>
  <si>
    <t>Quelle est l'évolution du prix au m²</t>
  </si>
  <si>
    <t>Terrain</t>
  </si>
  <si>
    <t>Prix m² terrain nu constructible</t>
  </si>
  <si>
    <t>Décôte immobilière</t>
  </si>
  <si>
    <t>Décôte PLU</t>
  </si>
  <si>
    <t>Valeur d'origine</t>
  </si>
  <si>
    <t>Valeur actuelle</t>
  </si>
  <si>
    <t>Votre terrain</t>
  </si>
  <si>
    <t>Décôte totale</t>
  </si>
  <si>
    <t>Perte immobilière estimée</t>
  </si>
  <si>
    <t>Le détail du calcul</t>
  </si>
  <si>
    <t>Les taux d'occupation d'Arbonne La Forêt</t>
  </si>
  <si>
    <t>Selon l'ancien COS</t>
  </si>
  <si>
    <t>Selon le nouveau PLU</t>
  </si>
  <si>
    <t>Terrain constructible avant PLU (m²)</t>
  </si>
  <si>
    <t>A propos de votre terrain</t>
  </si>
  <si>
    <t>Terrain constructible après PLU (m²)</t>
  </si>
  <si>
    <t>Terrain constructible perdu (m²)</t>
  </si>
  <si>
    <t>Votre bien</t>
  </si>
  <si>
    <t>Vos battis (maison, garage, abris…)</t>
  </si>
  <si>
    <t>Les surfaces de votre bien (m²)</t>
  </si>
  <si>
    <t>Bâti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</si>
</sst>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6" fontId="0" fillId="0" borderId="0" xfId="0" applyNumberFormat="1"/>
    <xf numFmtId="0" fontId="0" fillId="0" borderId="1" xfId="0" applyBorder="1"/>
    <xf numFmtId="0" fontId="2" fillId="2" borderId="0" xfId="0" applyFont="1" applyFill="1"/>
    <xf numFmtId="10" fontId="0" fillId="0" borderId="0" xfId="0" applyNumberFormat="1"/>
    <xf numFmtId="0" fontId="2" fillId="0" borderId="1" xfId="0" applyFont="1" applyBorder="1" applyAlignment="1">
      <alignment horizontal="center"/>
    </xf>
    <xf numFmtId="6" fontId="0" fillId="2" borderId="0" xfId="0" applyNumberFormat="1" applyFill="1"/>
    <xf numFmtId="6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6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left" indent="2"/>
    </xf>
    <xf numFmtId="0" fontId="2" fillId="0" borderId="0" xfId="0" applyFont="1"/>
    <xf numFmtId="0" fontId="3" fillId="0" borderId="1" xfId="0" applyFont="1" applyFill="1" applyBorder="1" applyAlignment="1">
      <alignment horizontal="left" indent="2"/>
    </xf>
    <xf numFmtId="6" fontId="0" fillId="0" borderId="1" xfId="0" applyNumberFormat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indent="2"/>
    </xf>
    <xf numFmtId="0" fontId="2" fillId="0" borderId="1" xfId="0" applyFont="1" applyFill="1" applyBorder="1" applyAlignment="1">
      <alignment horizontal="left"/>
    </xf>
    <xf numFmtId="0" fontId="0" fillId="3" borderId="3" xfId="0" applyFill="1" applyBorder="1"/>
    <xf numFmtId="0" fontId="0" fillId="3" borderId="5" xfId="0" applyFill="1" applyBorder="1"/>
    <xf numFmtId="6" fontId="2" fillId="3" borderId="6" xfId="1" applyNumberFormat="1" applyFont="1" applyFill="1" applyBorder="1" applyAlignment="1">
      <alignment horizontal="center"/>
    </xf>
    <xf numFmtId="9" fontId="2" fillId="4" borderId="2" xfId="0" applyNumberFormat="1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5" fillId="0" borderId="1" xfId="0" applyFont="1" applyBorder="1"/>
    <xf numFmtId="164" fontId="4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6</xdr:row>
      <xdr:rowOff>47625</xdr:rowOff>
    </xdr:from>
    <xdr:to>
      <xdr:col>2</xdr:col>
      <xdr:colOff>47624</xdr:colOff>
      <xdr:row>13</xdr:row>
      <xdr:rowOff>180975</xdr:rowOff>
    </xdr:to>
    <xdr:sp macro="" textlink="">
      <xdr:nvSpPr>
        <xdr:cNvPr id="2" name="Rectangle avec flèche vers le b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4" y="1190625"/>
          <a:ext cx="3886200" cy="1466850"/>
        </a:xfrm>
        <a:prstGeom prst="downArrowCallout">
          <a:avLst>
            <a:gd name="adj1" fmla="val 22861"/>
            <a:gd name="adj2" fmla="val 25000"/>
            <a:gd name="adj3" fmla="val 25000"/>
            <a:gd name="adj4" fmla="val 649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 i="0"/>
            <a:t>Entrer dans</a:t>
          </a:r>
          <a:r>
            <a:rPr lang="fr-FR" sz="1100" i="0" baseline="0"/>
            <a:t> les case vertes </a:t>
          </a:r>
          <a:r>
            <a:rPr lang="fr-FR" sz="1100" i="0"/>
            <a:t>les valeurs d'urbanisation avant (COS) et après (PLU) de votre propriété</a:t>
          </a:r>
          <a:r>
            <a:rPr lang="fr-FR" sz="1100" i="0" baseline="0"/>
            <a:t> (s</a:t>
          </a:r>
          <a:r>
            <a:rPr lang="fr-FR" sz="1100" i="0"/>
            <a:t>i vous ne les connaissez</a:t>
          </a:r>
          <a:r>
            <a:rPr lang="fr-FR" sz="1100" i="0" baseline="0"/>
            <a:t> pas l'association VEELDF peut vous aider !). Entrer également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vos surfaces de terrain et d'habitation.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 i="0"/>
        </a:p>
      </xdr:txBody>
    </xdr:sp>
    <xdr:clientData/>
  </xdr:twoCellAnchor>
  <xdr:twoCellAnchor>
    <xdr:from>
      <xdr:col>0</xdr:col>
      <xdr:colOff>1295399</xdr:colOff>
      <xdr:row>1</xdr:row>
      <xdr:rowOff>180975</xdr:rowOff>
    </xdr:from>
    <xdr:to>
      <xdr:col>1</xdr:col>
      <xdr:colOff>1209674</xdr:colOff>
      <xdr:row>5</xdr:row>
      <xdr:rowOff>47625</xdr:rowOff>
    </xdr:to>
    <xdr:sp macro="" textlink="">
      <xdr:nvSpPr>
        <xdr:cNvPr id="3" name="Organigramme : Documen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95399" y="371475"/>
          <a:ext cx="2428875" cy="628650"/>
        </a:xfrm>
        <a:prstGeom prst="flowChartDocumen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Etape 1</a:t>
          </a:r>
        </a:p>
      </xdr:txBody>
    </xdr:sp>
    <xdr:clientData/>
  </xdr:twoCellAnchor>
  <xdr:twoCellAnchor>
    <xdr:from>
      <xdr:col>3</xdr:col>
      <xdr:colOff>809625</xdr:colOff>
      <xdr:row>1</xdr:row>
      <xdr:rowOff>171450</xdr:rowOff>
    </xdr:from>
    <xdr:to>
      <xdr:col>4</xdr:col>
      <xdr:colOff>790575</xdr:colOff>
      <xdr:row>5</xdr:row>
      <xdr:rowOff>38100</xdr:rowOff>
    </xdr:to>
    <xdr:sp macro="" textlink="">
      <xdr:nvSpPr>
        <xdr:cNvPr id="4" name="Organigramme : Documen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2075" y="361950"/>
          <a:ext cx="2162175" cy="628650"/>
        </a:xfrm>
        <a:prstGeom prst="flowChartDocumen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Etape 2</a:t>
          </a:r>
        </a:p>
      </xdr:txBody>
    </xdr:sp>
    <xdr:clientData/>
  </xdr:twoCellAnchor>
  <xdr:twoCellAnchor>
    <xdr:from>
      <xdr:col>2</xdr:col>
      <xdr:colOff>457199</xdr:colOff>
      <xdr:row>6</xdr:row>
      <xdr:rowOff>47625</xdr:rowOff>
    </xdr:from>
    <xdr:to>
      <xdr:col>6</xdr:col>
      <xdr:colOff>714374</xdr:colOff>
      <xdr:row>13</xdr:row>
      <xdr:rowOff>152400</xdr:rowOff>
    </xdr:to>
    <xdr:sp macro="" textlink="">
      <xdr:nvSpPr>
        <xdr:cNvPr id="5" name="Rectangle avec flèche vers le ba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62449" y="1190625"/>
          <a:ext cx="4752975" cy="1438275"/>
        </a:xfrm>
        <a:prstGeom prst="downArrowCallout">
          <a:avLst>
            <a:gd name="adj1" fmla="val 22861"/>
            <a:gd name="adj2" fmla="val 25000"/>
            <a:gd name="adj3" fmla="val 25000"/>
            <a:gd name="adj4" fmla="val 649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 i="0"/>
            <a:t>Les données ci-dessous</a:t>
          </a:r>
          <a:r>
            <a:rPr lang="fr-FR" sz="1100" i="0" baseline="0"/>
            <a:t> sont </a:t>
          </a:r>
          <a:r>
            <a:rPr lang="fr-FR" sz="1100" i="0"/>
            <a:t>les nouvelles</a:t>
          </a:r>
          <a:r>
            <a:rPr lang="fr-FR" sz="1100" i="0" baseline="0"/>
            <a:t> valeurs estimées de votre bien. Les valeurs estimées et les décotes tiennent compte de la tendance de l'évolution des prix du m² sur les 6 derniers mois (source : efficity.com / avril 2018). Ces valeurs représentent le scénario médiant si vous deviez revendre aujourd'hui  votre bien, en très bon état et aux normes en vigueur.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1152128</xdr:colOff>
      <xdr:row>5</xdr:row>
      <xdr:rowOff>142875</xdr:rowOff>
    </xdr:to>
    <xdr:pic>
      <xdr:nvPicPr>
        <xdr:cNvPr id="6" name="Picture 2" descr="cfaba944f3bff6983e86b8885c92f0dc@veeld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128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J34"/>
  <sheetViews>
    <sheetView showGridLines="0" tabSelected="1" workbookViewId="0">
      <selection activeCell="D29" sqref="D29"/>
    </sheetView>
  </sheetViews>
  <sheetFormatPr baseColWidth="10" defaultRowHeight="15" x14ac:dyDescent="0.25"/>
  <cols>
    <col min="1" max="1" width="37.7109375" customWidth="1"/>
    <col min="2" max="2" width="20.85546875" customWidth="1"/>
    <col min="3" max="3" width="6.85546875" customWidth="1"/>
    <col min="4" max="4" width="32.7109375" customWidth="1"/>
    <col min="5" max="5" width="14.7109375" customWidth="1"/>
    <col min="6" max="6" width="13.140625" customWidth="1"/>
    <col min="7" max="7" width="14.140625" customWidth="1"/>
    <col min="8" max="8" width="32.85546875" bestFit="1" customWidth="1"/>
    <col min="9" max="9" width="16.7109375" customWidth="1"/>
  </cols>
  <sheetData>
    <row r="3" spans="1:9" x14ac:dyDescent="0.25">
      <c r="H3" s="8" t="s">
        <v>3</v>
      </c>
      <c r="I3" s="2"/>
    </row>
    <row r="4" spans="1:9" x14ac:dyDescent="0.25">
      <c r="H4" t="s">
        <v>0</v>
      </c>
      <c r="I4" s="1">
        <v>1720</v>
      </c>
    </row>
    <row r="5" spans="1:9" x14ac:dyDescent="0.25">
      <c r="H5" s="3" t="s">
        <v>1</v>
      </c>
      <c r="I5" s="6">
        <v>2410</v>
      </c>
    </row>
    <row r="6" spans="1:9" x14ac:dyDescent="0.25">
      <c r="H6" t="s">
        <v>2</v>
      </c>
      <c r="I6" s="1">
        <v>3070</v>
      </c>
    </row>
    <row r="7" spans="1:9" x14ac:dyDescent="0.25">
      <c r="H7" t="s">
        <v>9</v>
      </c>
      <c r="I7" s="1">
        <v>240</v>
      </c>
    </row>
    <row r="9" spans="1:9" x14ac:dyDescent="0.25">
      <c r="H9" s="8" t="s">
        <v>7</v>
      </c>
      <c r="I9" s="2"/>
    </row>
    <row r="10" spans="1:9" x14ac:dyDescent="0.25">
      <c r="H10" t="s">
        <v>4</v>
      </c>
      <c r="I10" s="4">
        <v>-1.4999999999999999E-2</v>
      </c>
    </row>
    <row r="11" spans="1:9" x14ac:dyDescent="0.25">
      <c r="H11" t="s">
        <v>5</v>
      </c>
      <c r="I11" s="4">
        <v>-2.5999999999999999E-2</v>
      </c>
    </row>
    <row r="12" spans="1:9" x14ac:dyDescent="0.25">
      <c r="H12" t="s">
        <v>6</v>
      </c>
      <c r="I12" s="4">
        <v>-0.02</v>
      </c>
    </row>
    <row r="13" spans="1:9" x14ac:dyDescent="0.25">
      <c r="I13" s="4"/>
    </row>
    <row r="14" spans="1:9" x14ac:dyDescent="0.25">
      <c r="I14" s="4"/>
    </row>
    <row r="15" spans="1:9" ht="15.75" thickBot="1" x14ac:dyDescent="0.3">
      <c r="A15" s="9" t="s">
        <v>18</v>
      </c>
      <c r="D15" s="29" t="str">
        <f>IF(B17*$B$20&lt;B21,"Vous avez trop bâti !!! Votre maison est trop grande de "&amp;B21-(B20*B17)&amp;" m²","")</f>
        <v>Vous avez trop bâti !!! Votre maison est trop grande de 100 m²</v>
      </c>
    </row>
    <row r="16" spans="1:9" x14ac:dyDescent="0.25">
      <c r="A16" s="19" t="s">
        <v>19</v>
      </c>
      <c r="B16" s="24">
        <v>0.3</v>
      </c>
      <c r="D16" s="21" t="s">
        <v>15</v>
      </c>
      <c r="E16" s="27">
        <f>E17/E20</f>
        <v>-0.14513023782559456</v>
      </c>
    </row>
    <row r="17" spans="1:10" ht="15.75" thickBot="1" x14ac:dyDescent="0.3">
      <c r="A17" s="19" t="s">
        <v>20</v>
      </c>
      <c r="B17" s="24">
        <v>0.05</v>
      </c>
      <c r="D17" s="22" t="s">
        <v>16</v>
      </c>
      <c r="E17" s="23">
        <f>E23-E20</f>
        <v>-128150</v>
      </c>
    </row>
    <row r="19" spans="1:10" x14ac:dyDescent="0.25">
      <c r="A19" s="8" t="s">
        <v>27</v>
      </c>
      <c r="B19" s="5"/>
      <c r="D19" s="20" t="s">
        <v>17</v>
      </c>
      <c r="E19" s="10" t="s">
        <v>25</v>
      </c>
      <c r="H19" s="10" t="s">
        <v>28</v>
      </c>
      <c r="I19" s="10" t="s">
        <v>8</v>
      </c>
    </row>
    <row r="20" spans="1:10" x14ac:dyDescent="0.25">
      <c r="A20" s="19" t="s">
        <v>14</v>
      </c>
      <c r="B20" s="25">
        <v>4000</v>
      </c>
      <c r="D20" s="12" t="s">
        <v>12</v>
      </c>
      <c r="E20" s="13">
        <f>SUM(H20:I20)</f>
        <v>883000</v>
      </c>
      <c r="H20" s="13">
        <f>B21*I5</f>
        <v>723000</v>
      </c>
      <c r="I20" s="13">
        <f>IF(B21&lt;&gt;0,B20*I7/6,B20*I7)</f>
        <v>160000</v>
      </c>
      <c r="J20" s="1"/>
    </row>
    <row r="21" spans="1:10" x14ac:dyDescent="0.25">
      <c r="A21" s="19" t="s">
        <v>26</v>
      </c>
      <c r="B21" s="26">
        <v>300</v>
      </c>
      <c r="D21" s="14" t="s">
        <v>10</v>
      </c>
      <c r="E21" s="13">
        <f>SUM(H21:I21)</f>
        <v>-22958</v>
      </c>
      <c r="H21" s="13">
        <f>H20*$I$11</f>
        <v>-18798</v>
      </c>
      <c r="I21" s="13">
        <f>I20*$I$11</f>
        <v>-4160</v>
      </c>
    </row>
    <row r="22" spans="1:10" x14ac:dyDescent="0.25">
      <c r="D22" s="16" t="s">
        <v>11</v>
      </c>
      <c r="E22" s="18">
        <f>SUM(H22:I22)</f>
        <v>-105192</v>
      </c>
      <c r="H22" s="2"/>
      <c r="I22" s="17">
        <f>IF(B21&lt;&gt;0,E28*I7*(1+I11)/2,E28*I7*(1+I11))</f>
        <v>-105192</v>
      </c>
    </row>
    <row r="23" spans="1:10" x14ac:dyDescent="0.25">
      <c r="D23" s="15" t="s">
        <v>13</v>
      </c>
      <c r="E23" s="7">
        <f>SUM(E20:E22)</f>
        <v>754850</v>
      </c>
      <c r="H23" s="7">
        <f>SUM(H20:H22)</f>
        <v>704202</v>
      </c>
      <c r="I23" s="7">
        <f>SUM(I20:I22)</f>
        <v>50648</v>
      </c>
    </row>
    <row r="25" spans="1:10" x14ac:dyDescent="0.25">
      <c r="D25" s="28" t="s">
        <v>22</v>
      </c>
      <c r="E25" s="2"/>
    </row>
    <row r="26" spans="1:10" x14ac:dyDescent="0.25">
      <c r="D26" t="s">
        <v>21</v>
      </c>
      <c r="E26">
        <f>B16*$B$20</f>
        <v>1200</v>
      </c>
    </row>
    <row r="27" spans="1:10" x14ac:dyDescent="0.25">
      <c r="D27" t="s">
        <v>23</v>
      </c>
      <c r="E27">
        <f>B17*$B$20</f>
        <v>200</v>
      </c>
    </row>
    <row r="28" spans="1:10" x14ac:dyDescent="0.25">
      <c r="D28" t="s">
        <v>24</v>
      </c>
      <c r="E28" s="15">
        <f>IF(B20=0,0,IF(E27&lt;B21,IF(B21&gt;E26,0,B21-E26),E27-E26))</f>
        <v>-900</v>
      </c>
    </row>
    <row r="32" spans="1:10" x14ac:dyDescent="0.25">
      <c r="I32" s="11"/>
    </row>
    <row r="34" spans="9:9" x14ac:dyDescent="0.25">
      <c r="I34" s="1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Calculette VEELDF</vt:lpstr>
    </vt:vector>
  </TitlesOfParts>
  <Company>ORANGE FT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</cp:lastModifiedBy>
  <dcterms:created xsi:type="dcterms:W3CDTF">2018-04-16T08:15:43Z</dcterms:created>
  <dcterms:modified xsi:type="dcterms:W3CDTF">2018-05-05T09:24:15Z</dcterms:modified>
</cp:coreProperties>
</file>